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8_{73225FC9-C64F-4FEB-BC6F-69B857F01343}" xr6:coauthVersionLast="44" xr6:coauthVersionMax="44" xr10:uidLastSave="{00000000-0000-0000-0000-000000000000}"/>
  <bookViews>
    <workbookView xWindow="-108" yWindow="-108" windowWidth="23256" windowHeight="12720" activeTab="4" xr2:uid="{935340B9-4C49-4B51-A51E-6C043577602C}"/>
  </bookViews>
  <sheets>
    <sheet name="Database" sheetId="1" r:id="rId1"/>
    <sheet name="AllTotals" sheetId="2" r:id="rId2"/>
    <sheet name="Test01" sheetId="5" r:id="rId3"/>
    <sheet name="Test02" sheetId="7" r:id="rId4"/>
    <sheet name="Test03" sheetId="8" r:id="rId5"/>
    <sheet name="TotalPriceBetweenDate" sheetId="3" r:id="rId6"/>
    <sheet name="TotalPricebyProductCity" sheetId="4" r:id="rId7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8" l="1"/>
  <c r="I8" i="8" s="1"/>
  <c r="J8" i="8" s="1"/>
  <c r="K8" i="8" s="1"/>
  <c r="L8" i="8" s="1"/>
  <c r="M8" i="8" s="1"/>
  <c r="N8" i="8" s="1"/>
  <c r="O8" i="8" s="1"/>
  <c r="P8" i="8" s="1"/>
  <c r="Q8" i="8" s="1"/>
  <c r="R8" i="8" s="1"/>
  <c r="S8" i="8" s="1"/>
  <c r="S11" i="8" s="1"/>
  <c r="C16" i="8"/>
  <c r="G6" i="8" s="1"/>
  <c r="B14" i="8"/>
  <c r="C10" i="8"/>
  <c r="C9" i="8"/>
  <c r="C8" i="8"/>
  <c r="C14" i="8" s="1"/>
  <c r="H9" i="8" l="1"/>
  <c r="P11" i="8"/>
  <c r="N11" i="8"/>
  <c r="L11" i="8"/>
  <c r="H10" i="8"/>
  <c r="R11" i="8"/>
  <c r="S10" i="8"/>
  <c r="J11" i="8"/>
  <c r="Q10" i="8"/>
  <c r="M10" i="8"/>
  <c r="I10" i="8"/>
  <c r="P9" i="8"/>
  <c r="L9" i="8"/>
  <c r="Q11" i="8"/>
  <c r="M11" i="8"/>
  <c r="I11" i="8"/>
  <c r="P10" i="8"/>
  <c r="L10" i="8"/>
  <c r="S9" i="8"/>
  <c r="O9" i="8"/>
  <c r="K9" i="8"/>
  <c r="O10" i="8"/>
  <c r="K10" i="8"/>
  <c r="R9" i="8"/>
  <c r="N9" i="8"/>
  <c r="J9" i="8"/>
  <c r="H11" i="8"/>
  <c r="O11" i="8"/>
  <c r="K11" i="8"/>
  <c r="R10" i="8"/>
  <c r="N10" i="8"/>
  <c r="J10" i="8"/>
  <c r="Q9" i="8"/>
  <c r="M9" i="8"/>
  <c r="I9" i="8"/>
  <c r="D9" i="7"/>
  <c r="E9" i="7"/>
  <c r="F9" i="7"/>
  <c r="D6" i="7"/>
  <c r="E6" i="7"/>
  <c r="F6" i="7"/>
  <c r="D7" i="7"/>
  <c r="E7" i="7"/>
  <c r="F7" i="7"/>
  <c r="D8" i="7"/>
  <c r="E8" i="7"/>
  <c r="F8" i="7"/>
  <c r="F5" i="7"/>
  <c r="E5" i="7"/>
  <c r="D5" i="7"/>
  <c r="M14" i="7" s="1"/>
  <c r="M17" i="7"/>
  <c r="L17" i="7"/>
  <c r="L14" i="7"/>
  <c r="L3" i="5" l="1"/>
  <c r="D10" i="5" l="1"/>
  <c r="E10" i="5"/>
  <c r="F10" i="5"/>
  <c r="G10" i="5"/>
  <c r="E6" i="5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<sst xmlns="http://schemas.openxmlformats.org/spreadsheetml/2006/main" count="1665" uniqueCount="37">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</sst>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10000]d/m/yyyy;@"/>
    <numFmt numFmtId="168" formatCode="[$-409]mmm\ yy"/>
    <numFmt numFmtId="169" formatCode="[=1]&quot;Quantity&quot;;[=2]&quot;Total price&quot;;&quot;Transaction&quot;"/>
    <numFmt numFmtId="171" formatCode="#,##0;;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  <xf numFmtId="14" fontId="0" fillId="6" borderId="0" xfId="0" applyNumberFormat="1" applyFill="1" applyBorder="1"/>
    <xf numFmtId="0" fontId="0" fillId="6" borderId="0" xfId="0" applyFill="1" applyBorder="1"/>
    <xf numFmtId="0" fontId="0" fillId="7" borderId="0" xfId="0" applyFill="1" applyBorder="1"/>
    <xf numFmtId="0" fontId="2" fillId="0" borderId="0" xfId="0" applyFont="1"/>
    <xf numFmtId="169" fontId="0" fillId="20" borderId="0" xfId="0" applyNumberFormat="1" applyFill="1"/>
    <xf numFmtId="0" fontId="0" fillId="18" borderId="0" xfId="0" applyFill="1" applyProtection="1">
      <protection locked="0"/>
    </xf>
    <xf numFmtId="0" fontId="0" fillId="6" borderId="5" xfId="0" applyFill="1" applyBorder="1" applyProtection="1">
      <protection locked="0"/>
    </xf>
    <xf numFmtId="169" fontId="0" fillId="8" borderId="0" xfId="0" applyNumberFormat="1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shrinkToFit="1"/>
      <protection locked="0"/>
    </xf>
    <xf numFmtId="168" fontId="0" fillId="0" borderId="0" xfId="0" applyNumberFormat="1" applyProtection="1">
      <protection hidden="1"/>
    </xf>
    <xf numFmtId="171" fontId="0" fillId="7" borderId="5" xfId="0" applyNumberFormat="1" applyFill="1" applyBorder="1" applyProtection="1"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Test01!$B$3</c:f>
          <c:strCache>
            <c:ptCount val="1"/>
            <c:pt idx="0">
              <c:v>TotalPrice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Test01!$D$5</c:f>
              <c:strCache>
                <c:ptCount val="1"/>
                <c:pt idx="0">
                  <c:v>Los Angeles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Test01!$D$6:$D$10</c:f>
              <c:numCache>
                <c:formatCode>General</c:formatCode>
                <c:ptCount val="5"/>
                <c:pt idx="0">
                  <c:v>432.76</c:v>
                </c:pt>
                <c:pt idx="1">
                  <c:v>1976.5900000000001</c:v>
                </c:pt>
                <c:pt idx="2">
                  <c:v>66.150000000000006</c:v>
                </c:pt>
                <c:pt idx="3">
                  <c:v>0</c:v>
                </c:pt>
                <c:pt idx="4">
                  <c:v>719.04000000000008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8-44C0-AA55-97F597828009}"/>
            </c:ext>
          </c:extLst>
        </c:ser>
        <c:ser>
          <c:idx val="1"/>
          <c:order val="1"/>
          <c:tx>
            <c:strRef>
              <c:f>Test01!$E$5</c:f>
              <c:strCache>
                <c:ptCount val="1"/>
                <c:pt idx="0">
                  <c:v>San Diego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Test01!$E$6:$E$10</c:f>
              <c:numCache>
                <c:formatCode>General</c:formatCode>
                <c:ptCount val="5"/>
                <c:pt idx="0">
                  <c:v>254.76999999999998</c:v>
                </c:pt>
                <c:pt idx="1">
                  <c:v>1006.06</c:v>
                </c:pt>
                <c:pt idx="2">
                  <c:v>0</c:v>
                </c:pt>
                <c:pt idx="3">
                  <c:v>0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8-44C0-AA55-97F597828009}"/>
            </c:ext>
          </c:extLst>
        </c:ser>
        <c:ser>
          <c:idx val="2"/>
          <c:order val="2"/>
          <c:tx>
            <c:strRef>
              <c:f>Test01!$F$5</c:f>
              <c:strCache>
                <c:ptCount val="1"/>
                <c:pt idx="0">
                  <c:v>Boston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Test01!$F$6:$F$10</c:f>
              <c:numCache>
                <c:formatCode>General</c:formatCode>
                <c:ptCount val="5"/>
                <c:pt idx="0">
                  <c:v>3090.74</c:v>
                </c:pt>
                <c:pt idx="1">
                  <c:v>1886.83</c:v>
                </c:pt>
                <c:pt idx="2">
                  <c:v>721.34999999999991</c:v>
                </c:pt>
                <c:pt idx="3">
                  <c:v>0</c:v>
                </c:pt>
                <c:pt idx="4">
                  <c:v>727.44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8-44C0-AA55-97F597828009}"/>
            </c:ext>
          </c:extLst>
        </c:ser>
        <c:ser>
          <c:idx val="3"/>
          <c:order val="3"/>
          <c:tx>
            <c:strRef>
              <c:f>Test01!$G$5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Test01!$G$6:$G$10</c:f>
              <c:numCache>
                <c:formatCode>General</c:formatCode>
                <c:ptCount val="5"/>
                <c:pt idx="0">
                  <c:v>600.28</c:v>
                </c:pt>
                <c:pt idx="1">
                  <c:v>1237.9399999999998</c:v>
                </c:pt>
                <c:pt idx="2">
                  <c:v>0</c:v>
                </c:pt>
                <c:pt idx="3">
                  <c:v>161.79000000000002</c:v>
                </c:pt>
                <c:pt idx="4">
                  <c:v>569.5200000000001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98-44C0-AA55-97F59782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604152"/>
        <c:axId val="318600544"/>
      </c:barChart>
      <c:catAx>
        <c:axId val="3186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0544"/>
        <c:crosses val="autoZero"/>
        <c:auto val="1"/>
        <c:lblAlgn val="ctr"/>
        <c:lblOffset val="100"/>
        <c:noMultiLvlLbl val="0"/>
      </c:catAx>
      <c:valAx>
        <c:axId val="318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Test02!$D$4</c:f>
              <c:strCache>
                <c:ptCount val="1"/>
                <c:pt idx="0">
                  <c:v>Quantity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6A-41C9-A8FD-F242781096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6A-41C9-A8FD-F2427810960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6A-41C9-A8FD-F2427810960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6A-41C9-A8FD-F2427810960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6A-41C9-A8FD-F2427810960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Test02!$D$5:$D$9</c:f>
              <c:numCache>
                <c:formatCode>General</c:formatCode>
                <c:ptCount val="5"/>
                <c:pt idx="0">
                  <c:v>1009</c:v>
                </c:pt>
                <c:pt idx="1">
                  <c:v>903</c:v>
                </c:pt>
                <c:pt idx="2">
                  <c:v>1416</c:v>
                </c:pt>
                <c:pt idx="3">
                  <c:v>1123</c:v>
                </c:pt>
                <c:pt idx="4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E-4160-A149-467AD3E4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Test02!$E$4</c:f>
              <c:strCache>
                <c:ptCount val="1"/>
                <c:pt idx="0">
                  <c:v>TotalPrice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098-4C41-BAB3-883F749E58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098-4C41-BAB3-883F749E58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098-4C41-BAB3-883F749E58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098-4C41-BAB3-883F749E58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098-4C41-BAB3-883F749E586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Test02!$E$5:$E$9</c:f>
              <c:numCache>
                <c:formatCode>General</c:formatCode>
                <c:ptCount val="5"/>
                <c:pt idx="0">
                  <c:v>1886.83</c:v>
                </c:pt>
                <c:pt idx="1">
                  <c:v>3090.74</c:v>
                </c:pt>
                <c:pt idx="2">
                  <c:v>4021.44</c:v>
                </c:pt>
                <c:pt idx="3">
                  <c:v>2448.1400000000003</c:v>
                </c:pt>
                <c:pt idx="4">
                  <c:v>721.34999999999991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E-4DDE-88E9-E445B8ABF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Test02!$F$4</c:f>
              <c:strCache>
                <c:ptCount val="1"/>
                <c:pt idx="0">
                  <c:v>Transaction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86-49EF-AB30-0CCB890575B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86-49EF-AB30-0CCB890575B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86-49EF-AB30-0CCB890575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86-49EF-AB30-0CCB890575B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86-49EF-AB30-0CCB890575B9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Test02!$F$5:$F$9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11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D-4478-ABC3-4FDD7B445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Test03!$G$6</c:f>
          <c:strCache>
            <c:ptCount val="1"/>
            <c:pt idx="0">
              <c:v>TotalPrice of Bars in West Area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Test03!$G$9</c:f>
              <c:strCache>
                <c:ptCount val="1"/>
                <c:pt idx="0">
                  <c:v>Banana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Test03!$H$9:$S$9</c:f>
              <c:numCache>
                <c:formatCode>#,##0;;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6C-489B-9BC1-DB67D327BE80}"/>
            </c:ext>
          </c:extLst>
        </c:ser>
        <c:ser>
          <c:idx val="1"/>
          <c:order val="1"/>
          <c:tx>
            <c:strRef>
              <c:f>Test03!$G$10</c:f>
              <c:strCache>
                <c:ptCount val="1"/>
                <c:pt idx="0">
                  <c:v>Bran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Test03!$H$10:$S$10</c:f>
              <c:numCache>
                <c:formatCode>#,##0;;</c:formatCode>
                <c:ptCount val="12"/>
                <c:pt idx="0">
                  <c:v>78.540000000000006</c:v>
                </c:pt>
                <c:pt idx="1">
                  <c:v>0</c:v>
                </c:pt>
                <c:pt idx="2">
                  <c:v>95.37</c:v>
                </c:pt>
                <c:pt idx="3">
                  <c:v>61.71</c:v>
                </c:pt>
                <c:pt idx="4">
                  <c:v>304.81</c:v>
                </c:pt>
                <c:pt idx="5">
                  <c:v>0</c:v>
                </c:pt>
                <c:pt idx="6">
                  <c:v>263.66999999999996</c:v>
                </c:pt>
                <c:pt idx="7">
                  <c:v>269.27999999999997</c:v>
                </c:pt>
                <c:pt idx="8">
                  <c:v>0</c:v>
                </c:pt>
                <c:pt idx="9">
                  <c:v>57.97</c:v>
                </c:pt>
                <c:pt idx="10">
                  <c:v>0</c:v>
                </c:pt>
                <c:pt idx="11">
                  <c:v>59.84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6C-489B-9BC1-DB67D327BE80}"/>
            </c:ext>
          </c:extLst>
        </c:ser>
        <c:ser>
          <c:idx val="2"/>
          <c:order val="2"/>
          <c:tx>
            <c:strRef>
              <c:f>Test03!$G$11</c:f>
              <c:strCache>
                <c:ptCount val="1"/>
                <c:pt idx="0">
                  <c:v>Carrot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Test03!$H$11:$S$11</c:f>
              <c:numCache>
                <c:formatCode>#,##0;;</c:formatCode>
                <c:ptCount val="12"/>
                <c:pt idx="0">
                  <c:v>168.14999999999998</c:v>
                </c:pt>
                <c:pt idx="1">
                  <c:v>256.64999999999998</c:v>
                </c:pt>
                <c:pt idx="2">
                  <c:v>713.31</c:v>
                </c:pt>
                <c:pt idx="3">
                  <c:v>463.74</c:v>
                </c:pt>
                <c:pt idx="4">
                  <c:v>568.17000000000007</c:v>
                </c:pt>
                <c:pt idx="5">
                  <c:v>361.08</c:v>
                </c:pt>
                <c:pt idx="6">
                  <c:v>219.48000000000002</c:v>
                </c:pt>
                <c:pt idx="7">
                  <c:v>410.64</c:v>
                </c:pt>
                <c:pt idx="8">
                  <c:v>502.67999999999995</c:v>
                </c:pt>
                <c:pt idx="9">
                  <c:v>564.63</c:v>
                </c:pt>
                <c:pt idx="10">
                  <c:v>532.77</c:v>
                </c:pt>
                <c:pt idx="11">
                  <c:v>472.59000000000003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6C-489B-9BC1-DB67D327B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7003016"/>
        <c:axId val="387007608"/>
      </c:lineChart>
      <c:dateAx>
        <c:axId val="387003016"/>
        <c:scaling>
          <c:orientation val="minMax"/>
        </c:scaling>
        <c:delete val="0"/>
        <c:axPos val="b"/>
        <c:numFmt formatCode="[$-409]mmm\ yy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007608"/>
        <c:crosses val="autoZero"/>
        <c:auto val="1"/>
        <c:lblOffset val="100"/>
        <c:baseTimeUnit val="months"/>
      </c:dateAx>
      <c:valAx>
        <c:axId val="38700760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;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003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1540933</xdr:colOff>
      <xdr:row>10</xdr:row>
      <xdr:rowOff>190500</xdr:rowOff>
    </xdr:from>
    <xdr:to>
      <xdr:col>6</xdr:col>
      <xdr:colOff>982133</xdr:colOff>
      <xdr:row>23</xdr:row>
      <xdr:rowOff>71966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95615-85B7-49C3-812D-FCCF51565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9</xdr:row>
      <xdr:rowOff>68580</xdr:rowOff>
    </xdr:from>
    <xdr:to>
      <xdr:col>2</xdr:col>
      <xdr:colOff>1638300</xdr:colOff>
      <xdr:row>19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C9080A-AB06-4C12-B843-F28E9619B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</xdr:colOff>
      <xdr:row>9</xdr:row>
      <xdr:rowOff>114300</xdr:rowOff>
    </xdr:from>
    <xdr:to>
      <xdr:col>5</xdr:col>
      <xdr:colOff>1082040</xdr:colOff>
      <xdr:row>19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28055C-B463-4AE2-BEA8-BC0FA1FDB0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30480</xdr:colOff>
      <xdr:row>9</xdr:row>
      <xdr:rowOff>121920</xdr:rowOff>
    </xdr:from>
    <xdr:to>
      <xdr:col>9</xdr:col>
      <xdr:colOff>1280160</xdr:colOff>
      <xdr:row>19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7A6B37-3D88-4A3D-A1C6-1F7D770A0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1377043</xdr:colOff>
      <xdr:row>11</xdr:row>
      <xdr:rowOff>130628</xdr:rowOff>
    </xdr:from>
    <xdr:to>
      <xdr:col>18</xdr:col>
      <xdr:colOff>881743</xdr:colOff>
      <xdr:row>31</xdr:row>
      <xdr:rowOff>141513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25809D-D33D-460E-A732-CC244E5CAF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topLeftCell="H1" zoomScale="70" zoomScaleNormal="70" workbookViewId="0">
      <selection activeCell="T3" sqref="T3:T8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FEBD8B4B-F071-4AA2-906F-A8A201F5A144}"/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8" sqref="D8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10"/>
  <sheetViews>
    <sheetView zoomScale="90" zoomScaleNormal="90" workbookViewId="0">
      <selection activeCell="C6" sqref="C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6</v>
      </c>
      <c r="L3" s="17">
        <f>MATCH(B3,$M$6:$M$8,0)</f>
        <v>2</v>
      </c>
      <c r="M3" s="30" t="str">
        <f>CHOOSE(L3,M6,M7,M8)</f>
        <v>TotalPrice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23</v>
      </c>
      <c r="F5" s="13" t="s">
        <v>8</v>
      </c>
      <c r="G5" s="13" t="s">
        <v>17</v>
      </c>
    </row>
    <row r="6" spans="2:13" x14ac:dyDescent="0.3">
      <c r="B6" s="11" t="s">
        <v>32</v>
      </c>
      <c r="C6" s="13" t="s">
        <v>12</v>
      </c>
      <c r="D6" s="14">
        <f t="shared" ref="D6:G10" si="0">SUMPRODUCT((City=D$5)*(Product=$C6)*CHOOSE($L$3,Quantity,TotalPrice,1))</f>
        <v>432.76</v>
      </c>
      <c r="E6" s="14">
        <f t="shared" si="0"/>
        <v>254.76999999999998</v>
      </c>
      <c r="F6" s="14">
        <f t="shared" si="0"/>
        <v>3090.74</v>
      </c>
      <c r="G6" s="14">
        <f t="shared" si="0"/>
        <v>600.28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 t="shared" si="0"/>
        <v>1976.5900000000001</v>
      </c>
      <c r="E7" s="14">
        <f t="shared" si="0"/>
        <v>1006.06</v>
      </c>
      <c r="F7" s="14">
        <f t="shared" si="0"/>
        <v>1886.83</v>
      </c>
      <c r="G7" s="14">
        <f t="shared" si="0"/>
        <v>1237.9399999999998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 t="shared" si="0"/>
        <v>66.150000000000006</v>
      </c>
      <c r="E8" s="14">
        <f t="shared" si="0"/>
        <v>0</v>
      </c>
      <c r="F8" s="14">
        <f t="shared" si="0"/>
        <v>721.34999999999991</v>
      </c>
      <c r="G8" s="14">
        <f t="shared" si="0"/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161.79000000000002</v>
      </c>
    </row>
    <row r="10" spans="2:13" x14ac:dyDescent="0.3">
      <c r="C10" s="13" t="s">
        <v>20</v>
      </c>
      <c r="D10" s="14">
        <f t="shared" si="0"/>
        <v>719.04000000000008</v>
      </c>
      <c r="E10" s="14">
        <f t="shared" si="0"/>
        <v>168</v>
      </c>
      <c r="F10" s="14">
        <f t="shared" si="0"/>
        <v>727.44</v>
      </c>
      <c r="G10" s="14">
        <f t="shared" si="0"/>
        <v>569.5200000000001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10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9E2C-4BF8-4CBC-ACD9-53E63B631534}">
  <dimension ref="B2:N17"/>
  <sheetViews>
    <sheetView workbookViewId="0">
      <selection activeCell="D2" sqref="D2"/>
    </sheetView>
  </sheetViews>
  <sheetFormatPr defaultRowHeight="17.399999999999999" x14ac:dyDescent="0.3"/>
  <cols>
    <col min="2" max="2" width="16.921875" customWidth="1"/>
    <col min="3" max="3" width="16.69140625" customWidth="1"/>
    <col min="4" max="4" width="16.23046875" customWidth="1"/>
    <col min="6" max="6" width="11.23046875" customWidth="1"/>
    <col min="10" max="10" width="34.3046875" customWidth="1"/>
  </cols>
  <sheetData>
    <row r="2" spans="2:14" x14ac:dyDescent="0.3">
      <c r="C2" s="11" t="s">
        <v>30</v>
      </c>
      <c r="D2" s="13" t="s">
        <v>8</v>
      </c>
      <c r="L2" s="10" t="s">
        <v>28</v>
      </c>
      <c r="M2" s="12">
        <v>43103</v>
      </c>
      <c r="N2" s="32"/>
    </row>
    <row r="3" spans="2:14" x14ac:dyDescent="0.3">
      <c r="L3" s="11" t="s">
        <v>29</v>
      </c>
      <c r="M3" s="13" t="s">
        <v>13</v>
      </c>
      <c r="N3" s="33"/>
    </row>
    <row r="4" spans="2:14" x14ac:dyDescent="0.3">
      <c r="D4" s="11" t="s">
        <v>5</v>
      </c>
      <c r="E4" s="11" t="s">
        <v>6</v>
      </c>
      <c r="F4" s="11" t="s">
        <v>33</v>
      </c>
    </row>
    <row r="5" spans="2:14" x14ac:dyDescent="0.3">
      <c r="B5" s="11" t="s">
        <v>32</v>
      </c>
      <c r="C5" s="13" t="s">
        <v>16</v>
      </c>
      <c r="D5" s="14">
        <f>SUMPRODUCT((City=$D$2)*(Product=$C5)*Quantity)</f>
        <v>1009</v>
      </c>
      <c r="E5" s="14">
        <f>SUMPRODUCT((City=$D$2)*(Product=$C5)*TotalPrice)</f>
        <v>1886.83</v>
      </c>
      <c r="F5" s="14">
        <f>SUMPRODUCT((City=$D$2)*(Product=$C5))</f>
        <v>14</v>
      </c>
      <c r="L5" s="11" t="s">
        <v>31</v>
      </c>
      <c r="M5" s="13" t="s">
        <v>9</v>
      </c>
      <c r="N5" s="33"/>
    </row>
    <row r="6" spans="2:14" x14ac:dyDescent="0.3">
      <c r="C6" s="13" t="s">
        <v>12</v>
      </c>
      <c r="D6" s="14">
        <f>SUMPRODUCT((City=$D$2)*(Product=$C6)*Quantity)</f>
        <v>903</v>
      </c>
      <c r="E6" s="14">
        <f>SUMPRODUCT((City=$D$2)*(Product=$C6)*TotalPrice)</f>
        <v>3090.74</v>
      </c>
      <c r="F6" s="14">
        <f>SUMPRODUCT((City=$D$2)*(Product=$C6))</f>
        <v>22</v>
      </c>
      <c r="N6" s="33"/>
    </row>
    <row r="7" spans="2:14" x14ac:dyDescent="0.3">
      <c r="C7" s="13" t="s">
        <v>21</v>
      </c>
      <c r="D7" s="14">
        <f>SUMPRODUCT((City=$D$2)*(Product=$C7)*Quantity)</f>
        <v>1416</v>
      </c>
      <c r="E7" s="14">
        <f>SUMPRODUCT((City=$D$2)*(Product=$C7)*TotalPrice)</f>
        <v>4021.44</v>
      </c>
      <c r="F7" s="14">
        <f>SUMPRODUCT((City=$D$2)*(Product=$C7))</f>
        <v>11</v>
      </c>
    </row>
    <row r="8" spans="2:14" x14ac:dyDescent="0.3">
      <c r="C8" s="13" t="s">
        <v>18</v>
      </c>
      <c r="D8" s="14">
        <f>SUMPRODUCT((City=$D$2)*(Product=$C8)*Quantity)</f>
        <v>1123</v>
      </c>
      <c r="E8" s="14">
        <f>SUMPRODUCT((City=$D$2)*(Product=$C8)*TotalPrice)</f>
        <v>2448.1400000000003</v>
      </c>
      <c r="F8" s="14">
        <f>SUMPRODUCT((City=$D$2)*(Product=$C8))</f>
        <v>23</v>
      </c>
      <c r="K8" s="15">
        <v>1</v>
      </c>
    </row>
    <row r="9" spans="2:14" x14ac:dyDescent="0.3">
      <c r="C9" s="13" t="s">
        <v>24</v>
      </c>
      <c r="D9" s="14">
        <f>SUMPRODUCT((City=$D$2)*(Product=$C9)*Quantity)</f>
        <v>229</v>
      </c>
      <c r="E9" s="14">
        <f>SUMPRODUCT((City=$D$2)*(Product=$C9)*TotalPrice)</f>
        <v>721.34999999999991</v>
      </c>
      <c r="F9" s="14">
        <f>SUMPRODUCT((City=$D$2)*(Product=$C9))</f>
        <v>9</v>
      </c>
      <c r="K9" s="16">
        <v>2</v>
      </c>
    </row>
    <row r="10" spans="2:14" x14ac:dyDescent="0.3">
      <c r="K10" s="15">
        <v>3</v>
      </c>
    </row>
    <row r="13" spans="2:14" x14ac:dyDescent="0.3">
      <c r="L13" s="17">
        <v>1</v>
      </c>
    </row>
    <row r="14" spans="2:14" x14ac:dyDescent="0.3">
      <c r="L14" s="11" t="str">
        <f>CHOOSE(L13,D4,E4,F4)</f>
        <v>Quantity</v>
      </c>
      <c r="M14" s="14">
        <f>CHOOSE(L13,D5,E5,F5)</f>
        <v>1009</v>
      </c>
      <c r="N14" s="34"/>
    </row>
    <row r="16" spans="2:14" x14ac:dyDescent="0.3">
      <c r="L16" s="17">
        <v>1</v>
      </c>
    </row>
    <row r="17" spans="12:14" x14ac:dyDescent="0.3">
      <c r="L17" s="11" t="str">
        <f>CHOOSE(L16,D4,E4,F4)</f>
        <v>Quantity</v>
      </c>
      <c r="M17" s="14">
        <f>SUMPRODUCT((OrderDate=M2)*(Region=M3)*(City=D2)*(Category=M5)*(Product=C5)*CHOOSE(L16,Quantity,TotalPrice,1))</f>
        <v>0</v>
      </c>
      <c r="N17" s="34"/>
    </row>
  </sheetData>
  <dataValidations count="6">
    <dataValidation type="list" allowBlank="1" showInputMessage="1" showErrorMessage="1" sqref="M2:N2" xr:uid="{298AA655-96AE-487A-922D-26993CBD599F}">
      <formula1>OrderDateList</formula1>
    </dataValidation>
    <dataValidation type="list" allowBlank="1" showInputMessage="1" showErrorMessage="1" sqref="M3:N3" xr:uid="{0FE40221-F541-498D-AF0A-DD3F926D9CFD}">
      <formula1>RegionList</formula1>
    </dataValidation>
    <dataValidation type="list" allowBlank="1" showInputMessage="1" showErrorMessage="1" sqref="D2" xr:uid="{D6AA796F-E515-4C1C-AF18-62C2BDE553B0}">
      <formula1>CityList</formula1>
    </dataValidation>
    <dataValidation type="list" allowBlank="1" showInputMessage="1" showErrorMessage="1" sqref="M5:N5" xr:uid="{FE78D06B-08EC-4EA7-9CFC-87B63BAB0327}">
      <formula1>CategoryList</formula1>
    </dataValidation>
    <dataValidation type="list" allowBlank="1" showInputMessage="1" showErrorMessage="1" sqref="L13 L16" xr:uid="{327FF6E8-513E-4704-99FF-31DB68485B30}">
      <formula1>"1,2,3"</formula1>
    </dataValidation>
    <dataValidation type="list" allowBlank="1" showInputMessage="1" showErrorMessage="1" sqref="N6 C5:C9" xr:uid="{42707DC1-ADF9-417C-833F-25DBED3E80FD}">
      <formula1>ProductList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3CCD2-5C5C-47AD-B7D4-057C1946A9E6}">
  <dimension ref="B2:S20"/>
  <sheetViews>
    <sheetView showGridLines="0" showRowColHeaders="0" tabSelected="1" zoomScale="70" zoomScaleNormal="70" workbookViewId="0">
      <selection activeCell="H8" sqref="H8"/>
    </sheetView>
  </sheetViews>
  <sheetFormatPr defaultRowHeight="17.399999999999999" x14ac:dyDescent="0.3"/>
  <cols>
    <col min="1" max="1" width="1.4609375" customWidth="1"/>
    <col min="2" max="2" width="20.4609375" hidden="1" customWidth="1"/>
    <col min="3" max="4" width="9.23046875" hidden="1" customWidth="1"/>
    <col min="5" max="5" width="3.07421875" customWidth="1"/>
    <col min="6" max="6" width="13.84375" customWidth="1"/>
    <col min="7" max="7" width="14.4609375" customWidth="1"/>
    <col min="8" max="19" width="10.23046875" customWidth="1"/>
  </cols>
  <sheetData>
    <row r="2" spans="2:19" x14ac:dyDescent="0.3">
      <c r="B2" s="10" t="s">
        <v>28</v>
      </c>
      <c r="C2" s="12">
        <v>43103</v>
      </c>
      <c r="G2" t="s">
        <v>36</v>
      </c>
      <c r="H2" s="37">
        <v>2018</v>
      </c>
    </row>
    <row r="3" spans="2:19" x14ac:dyDescent="0.3">
      <c r="G3" s="11" t="s">
        <v>29</v>
      </c>
      <c r="H3" s="38" t="s">
        <v>13</v>
      </c>
    </row>
    <row r="4" spans="2:19" x14ac:dyDescent="0.3">
      <c r="B4" s="11" t="s">
        <v>30</v>
      </c>
      <c r="C4" s="13" t="s">
        <v>14</v>
      </c>
      <c r="G4" s="11" t="s">
        <v>31</v>
      </c>
      <c r="H4" s="38" t="s">
        <v>9</v>
      </c>
    </row>
    <row r="6" spans="2:19" x14ac:dyDescent="0.3">
      <c r="G6" s="35" t="str">
        <f>C16&amp;" of "&amp;H4&amp;" in "&amp;H3&amp;" Area"</f>
        <v>TotalPrice of Bars in West Area</v>
      </c>
    </row>
    <row r="8" spans="2:19" x14ac:dyDescent="0.3">
      <c r="B8" s="11" t="s">
        <v>5</v>
      </c>
      <c r="C8" s="14">
        <f>SUMPRODUCT((OrderDate=C2)*(Region=H3)*(City=C4)*(Category=H4)*(Product=G9)*Quantity)</f>
        <v>0</v>
      </c>
      <c r="G8" s="39">
        <v>2</v>
      </c>
      <c r="H8" s="41">
        <f>DATE($H$2,1,15)</f>
        <v>43115</v>
      </c>
      <c r="I8" s="41">
        <f>H8+30</f>
        <v>43145</v>
      </c>
      <c r="J8" s="41">
        <f t="shared" ref="J8:S8" si="0">I8+30</f>
        <v>43175</v>
      </c>
      <c r="K8" s="41">
        <f t="shared" si="0"/>
        <v>43205</v>
      </c>
      <c r="L8" s="41">
        <f t="shared" si="0"/>
        <v>43235</v>
      </c>
      <c r="M8" s="41">
        <f t="shared" si="0"/>
        <v>43265</v>
      </c>
      <c r="N8" s="41">
        <f t="shared" si="0"/>
        <v>43295</v>
      </c>
      <c r="O8" s="41">
        <f t="shared" si="0"/>
        <v>43325</v>
      </c>
      <c r="P8" s="41">
        <f t="shared" si="0"/>
        <v>43355</v>
      </c>
      <c r="Q8" s="41">
        <f t="shared" si="0"/>
        <v>43385</v>
      </c>
      <c r="R8" s="41">
        <f t="shared" si="0"/>
        <v>43415</v>
      </c>
      <c r="S8" s="41">
        <f t="shared" si="0"/>
        <v>43445</v>
      </c>
    </row>
    <row r="9" spans="2:19" x14ac:dyDescent="0.3">
      <c r="B9" s="11" t="s">
        <v>6</v>
      </c>
      <c r="C9" s="14">
        <f>SUMPRODUCT((OrderDate=C2)*(Region=H3)*(City=C4)*(Category=H4)*(Product=G9)*TotalPrice)</f>
        <v>0</v>
      </c>
      <c r="F9" s="11" t="s">
        <v>32</v>
      </c>
      <c r="G9" s="40" t="s">
        <v>25</v>
      </c>
      <c r="H9" s="42">
        <f>SUMPRODUCT((MONTH(OrderDate)=MONTH(H$8))*(YEAR(OrderDate)=YEAR(H$8))*(Region=$H$3)*(Category=$H$4)*(Product=$G9)*CHOOSE($G$8,Quantity,TotalPrice,1))</f>
        <v>0</v>
      </c>
      <c r="I9" s="42">
        <f>SUMPRODUCT((MONTH(OrderDate)=MONTH(I$8))*(YEAR(OrderDate)=YEAR(I$8))*(Region=$H$3)*(Category=$H$4)*(Product=$G9)*CHOOSE($G$8,Quantity,TotalPrice,1))</f>
        <v>0</v>
      </c>
      <c r="J9" s="42">
        <f>SUMPRODUCT((MONTH(OrderDate)=MONTH(J$8))*(YEAR(OrderDate)=YEAR(J$8))*(Region=$H$3)*(Category=$H$4)*(Product=$G9)*CHOOSE($G$8,Quantity,TotalPrice,1))</f>
        <v>0</v>
      </c>
      <c r="K9" s="42">
        <f>SUMPRODUCT((MONTH(OrderDate)=MONTH(K$8))*(YEAR(OrderDate)=YEAR(K$8))*(Region=$H$3)*(Category=$H$4)*(Product=$G9)*CHOOSE($G$8,Quantity,TotalPrice,1))</f>
        <v>0</v>
      </c>
      <c r="L9" s="42">
        <f>SUMPRODUCT((MONTH(OrderDate)=MONTH(L$8))*(YEAR(OrderDate)=YEAR(L$8))*(Region=$H$3)*(Category=$H$4)*(Product=$G9)*CHOOSE($G$8,Quantity,TotalPrice,1))</f>
        <v>0</v>
      </c>
      <c r="M9" s="42">
        <f>SUMPRODUCT((MONTH(OrderDate)=MONTH(M$8))*(YEAR(OrderDate)=YEAR(M$8))*(Region=$H$3)*(Category=$H$4)*(Product=$G9)*CHOOSE($G$8,Quantity,TotalPrice,1))</f>
        <v>0</v>
      </c>
      <c r="N9" s="42">
        <f>SUMPRODUCT((MONTH(OrderDate)=MONTH(N$8))*(YEAR(OrderDate)=YEAR(N$8))*(Region=$H$3)*(Category=$H$4)*(Product=$G9)*CHOOSE($G$8,Quantity,TotalPrice,1))</f>
        <v>0</v>
      </c>
      <c r="O9" s="42">
        <f>SUMPRODUCT((MONTH(OrderDate)=MONTH(O$8))*(YEAR(OrderDate)=YEAR(O$8))*(Region=$H$3)*(Category=$H$4)*(Product=$G9)*CHOOSE($G$8,Quantity,TotalPrice,1))</f>
        <v>0</v>
      </c>
      <c r="P9" s="42">
        <f>SUMPRODUCT((MONTH(OrderDate)=MONTH(P$8))*(YEAR(OrderDate)=YEAR(P$8))*(Region=$H$3)*(Category=$H$4)*(Product=$G9)*CHOOSE($G$8,Quantity,TotalPrice,1))</f>
        <v>0</v>
      </c>
      <c r="Q9" s="42">
        <f>SUMPRODUCT((MONTH(OrderDate)=MONTH(Q$8))*(YEAR(OrderDate)=YEAR(Q$8))*(Region=$H$3)*(Category=$H$4)*(Product=$G9)*CHOOSE($G$8,Quantity,TotalPrice,1))</f>
        <v>0</v>
      </c>
      <c r="R9" s="42">
        <f>SUMPRODUCT((MONTH(OrderDate)=MONTH(R$8))*(YEAR(OrderDate)=YEAR(R$8))*(Region=$H$3)*(Category=$H$4)*(Product=$G9)*CHOOSE($G$8,Quantity,TotalPrice,1))</f>
        <v>0</v>
      </c>
      <c r="S9" s="42">
        <f>SUMPRODUCT((MONTH(OrderDate)=MONTH(S$8))*(YEAR(OrderDate)=YEAR(S$8))*(Region=$H$3)*(Category=$H$4)*(Product=$G9)*CHOOSE($G$8,Quantity,TotalPrice,1))</f>
        <v>0</v>
      </c>
    </row>
    <row r="10" spans="2:19" x14ac:dyDescent="0.3">
      <c r="B10" s="11" t="s">
        <v>33</v>
      </c>
      <c r="C10" s="14">
        <f>SUMPRODUCT((OrderDate=C2)*(Region=H3)*(City=C4)*(Category=H4)*(Product=G9)*1)</f>
        <v>0</v>
      </c>
      <c r="G10" s="40" t="s">
        <v>22</v>
      </c>
      <c r="H10" s="42">
        <f>SUMPRODUCT((MONTH(OrderDate)=MONTH(H$8))*(YEAR(OrderDate)=YEAR(H$8))*(Region=$H$3)*(Category=$H$4)*(Product=$G10)*CHOOSE($G$8,Quantity,TotalPrice,1))</f>
        <v>78.540000000000006</v>
      </c>
      <c r="I10" s="42">
        <f>SUMPRODUCT((MONTH(OrderDate)=MONTH(I$8))*(YEAR(OrderDate)=YEAR(I$8))*(Region=$H$3)*(Category=$H$4)*(Product=$G10)*CHOOSE($G$8,Quantity,TotalPrice,1))</f>
        <v>0</v>
      </c>
      <c r="J10" s="42">
        <f>SUMPRODUCT((MONTH(OrderDate)=MONTH(J$8))*(YEAR(OrderDate)=YEAR(J$8))*(Region=$H$3)*(Category=$H$4)*(Product=$G10)*CHOOSE($G$8,Quantity,TotalPrice,1))</f>
        <v>95.37</v>
      </c>
      <c r="K10" s="42">
        <f>SUMPRODUCT((MONTH(OrderDate)=MONTH(K$8))*(YEAR(OrderDate)=YEAR(K$8))*(Region=$H$3)*(Category=$H$4)*(Product=$G10)*CHOOSE($G$8,Quantity,TotalPrice,1))</f>
        <v>61.71</v>
      </c>
      <c r="L10" s="42">
        <f>SUMPRODUCT((MONTH(OrderDate)=MONTH(L$8))*(YEAR(OrderDate)=YEAR(L$8))*(Region=$H$3)*(Category=$H$4)*(Product=$G10)*CHOOSE($G$8,Quantity,TotalPrice,1))</f>
        <v>304.81</v>
      </c>
      <c r="M10" s="42">
        <f>SUMPRODUCT((MONTH(OrderDate)=MONTH(M$8))*(YEAR(OrderDate)=YEAR(M$8))*(Region=$H$3)*(Category=$H$4)*(Product=$G10)*CHOOSE($G$8,Quantity,TotalPrice,1))</f>
        <v>0</v>
      </c>
      <c r="N10" s="42">
        <f>SUMPRODUCT((MONTH(OrderDate)=MONTH(N$8))*(YEAR(OrderDate)=YEAR(N$8))*(Region=$H$3)*(Category=$H$4)*(Product=$G10)*CHOOSE($G$8,Quantity,TotalPrice,1))</f>
        <v>263.66999999999996</v>
      </c>
      <c r="O10" s="42">
        <f>SUMPRODUCT((MONTH(OrderDate)=MONTH(O$8))*(YEAR(OrderDate)=YEAR(O$8))*(Region=$H$3)*(Category=$H$4)*(Product=$G10)*CHOOSE($G$8,Quantity,TotalPrice,1))</f>
        <v>269.27999999999997</v>
      </c>
      <c r="P10" s="42">
        <f>SUMPRODUCT((MONTH(OrderDate)=MONTH(P$8))*(YEAR(OrderDate)=YEAR(P$8))*(Region=$H$3)*(Category=$H$4)*(Product=$G10)*CHOOSE($G$8,Quantity,TotalPrice,1))</f>
        <v>0</v>
      </c>
      <c r="Q10" s="42">
        <f>SUMPRODUCT((MONTH(OrderDate)=MONTH(Q$8))*(YEAR(OrderDate)=YEAR(Q$8))*(Region=$H$3)*(Category=$H$4)*(Product=$G10)*CHOOSE($G$8,Quantity,TotalPrice,1))</f>
        <v>57.97</v>
      </c>
      <c r="R10" s="42">
        <f>SUMPRODUCT((MONTH(OrderDate)=MONTH(R$8))*(YEAR(OrderDate)=YEAR(R$8))*(Region=$H$3)*(Category=$H$4)*(Product=$G10)*CHOOSE($G$8,Quantity,TotalPrice,1))</f>
        <v>0</v>
      </c>
      <c r="S10" s="42">
        <f>SUMPRODUCT((MONTH(OrderDate)=MONTH(S$8))*(YEAR(OrderDate)=YEAR(S$8))*(Region=$H$3)*(Category=$H$4)*(Product=$G10)*CHOOSE($G$8,Quantity,TotalPrice,1))</f>
        <v>59.84</v>
      </c>
    </row>
    <row r="11" spans="2:19" x14ac:dyDescent="0.3">
      <c r="G11" s="40" t="s">
        <v>10</v>
      </c>
      <c r="H11" s="42">
        <f>SUMPRODUCT((MONTH(OrderDate)=MONTH(H$8))*(YEAR(OrderDate)=YEAR(H$8))*(Region=$H$3)*(Category=$H$4)*(Product=$G11)*CHOOSE($G$8,Quantity,TotalPrice,1))</f>
        <v>168.14999999999998</v>
      </c>
      <c r="I11" s="42">
        <f>SUMPRODUCT((MONTH(OrderDate)=MONTH(I$8))*(YEAR(OrderDate)=YEAR(I$8))*(Region=$H$3)*(Category=$H$4)*(Product=$G11)*CHOOSE($G$8,Quantity,TotalPrice,1))</f>
        <v>256.64999999999998</v>
      </c>
      <c r="J11" s="42">
        <f>SUMPRODUCT((MONTH(OrderDate)=MONTH(J$8))*(YEAR(OrderDate)=YEAR(J$8))*(Region=$H$3)*(Category=$H$4)*(Product=$G11)*CHOOSE($G$8,Quantity,TotalPrice,1))</f>
        <v>713.31</v>
      </c>
      <c r="K11" s="42">
        <f>SUMPRODUCT((MONTH(OrderDate)=MONTH(K$8))*(YEAR(OrderDate)=YEAR(K$8))*(Region=$H$3)*(Category=$H$4)*(Product=$G11)*CHOOSE($G$8,Quantity,TotalPrice,1))</f>
        <v>463.74</v>
      </c>
      <c r="L11" s="42">
        <f>SUMPRODUCT((MONTH(OrderDate)=MONTH(L$8))*(YEAR(OrderDate)=YEAR(L$8))*(Region=$H$3)*(Category=$H$4)*(Product=$G11)*CHOOSE($G$8,Quantity,TotalPrice,1))</f>
        <v>568.17000000000007</v>
      </c>
      <c r="M11" s="42">
        <f>SUMPRODUCT((MONTH(OrderDate)=MONTH(M$8))*(YEAR(OrderDate)=YEAR(M$8))*(Region=$H$3)*(Category=$H$4)*(Product=$G11)*CHOOSE($G$8,Quantity,TotalPrice,1))</f>
        <v>361.08</v>
      </c>
      <c r="N11" s="42">
        <f>SUMPRODUCT((MONTH(OrderDate)=MONTH(N$8))*(YEAR(OrderDate)=YEAR(N$8))*(Region=$H$3)*(Category=$H$4)*(Product=$G11)*CHOOSE($G$8,Quantity,TotalPrice,1))</f>
        <v>219.48000000000002</v>
      </c>
      <c r="O11" s="42">
        <f>SUMPRODUCT((MONTH(OrderDate)=MONTH(O$8))*(YEAR(OrderDate)=YEAR(O$8))*(Region=$H$3)*(Category=$H$4)*(Product=$G11)*CHOOSE($G$8,Quantity,TotalPrice,1))</f>
        <v>410.64</v>
      </c>
      <c r="P11" s="42">
        <f>SUMPRODUCT((MONTH(OrderDate)=MONTH(P$8))*(YEAR(OrderDate)=YEAR(P$8))*(Region=$H$3)*(Category=$H$4)*(Product=$G11)*CHOOSE($G$8,Quantity,TotalPrice,1))</f>
        <v>502.67999999999995</v>
      </c>
      <c r="Q11" s="42">
        <f>SUMPRODUCT((MONTH(OrderDate)=MONTH(Q$8))*(YEAR(OrderDate)=YEAR(Q$8))*(Region=$H$3)*(Category=$H$4)*(Product=$G11)*CHOOSE($G$8,Quantity,TotalPrice,1))</f>
        <v>564.63</v>
      </c>
      <c r="R11" s="42">
        <f>SUMPRODUCT((MONTH(OrderDate)=MONTH(R$8))*(YEAR(OrderDate)=YEAR(R$8))*(Region=$H$3)*(Category=$H$4)*(Product=$G11)*CHOOSE($G$8,Quantity,TotalPrice,1))</f>
        <v>532.77</v>
      </c>
      <c r="S11" s="42">
        <f>SUMPRODUCT((MONTH(OrderDate)=MONTH(S$8))*(YEAR(OrderDate)=YEAR(S$8))*(Region=$H$3)*(Category=$H$4)*(Product=$G11)*CHOOSE($G$8,Quantity,TotalPrice,1))</f>
        <v>472.59000000000003</v>
      </c>
    </row>
    <row r="13" spans="2:19" x14ac:dyDescent="0.3">
      <c r="B13" s="17">
        <v>1</v>
      </c>
    </row>
    <row r="14" spans="2:19" x14ac:dyDescent="0.3">
      <c r="B14" s="11" t="str">
        <f>CHOOSE(B13,B8,B9,B10)</f>
        <v>Quantity</v>
      </c>
      <c r="C14" s="14">
        <f>CHOOSE(B13,C8,C9,C10)</f>
        <v>0</v>
      </c>
    </row>
    <row r="16" spans="2:19" x14ac:dyDescent="0.3">
      <c r="C16" s="11" t="str">
        <f>CHOOSE(G8,B8,B9,B10)</f>
        <v>TotalPrice</v>
      </c>
    </row>
    <row r="18" spans="2:2" x14ac:dyDescent="0.3">
      <c r="B18" s="36">
        <v>1</v>
      </c>
    </row>
    <row r="19" spans="2:2" x14ac:dyDescent="0.3">
      <c r="B19" s="36">
        <v>2</v>
      </c>
    </row>
    <row r="20" spans="2:2" x14ac:dyDescent="0.3">
      <c r="B20" s="36">
        <v>3</v>
      </c>
    </row>
  </sheetData>
  <sheetProtection sheet="1" objects="1" scenarios="1"/>
  <dataValidations count="8">
    <dataValidation type="list" allowBlank="1" showInputMessage="1" showErrorMessage="1" sqref="C2" xr:uid="{B9CA92F5-1744-4EF2-A1AF-8C0615326FB9}">
      <formula1>OrderDateList</formula1>
    </dataValidation>
    <dataValidation type="list" allowBlank="1" showInputMessage="1" showErrorMessage="1" sqref="H3" xr:uid="{18FFE528-4AC6-418C-8D90-4CD61013161E}">
      <formula1>RegionList</formula1>
    </dataValidation>
    <dataValidation type="list" allowBlank="1" showInputMessage="1" showErrorMessage="1" sqref="C4" xr:uid="{E2CDC443-8E9F-4E99-B614-7B93BD291D8F}">
      <formula1>CityList</formula1>
    </dataValidation>
    <dataValidation type="list" allowBlank="1" showInputMessage="1" showErrorMessage="1" sqref="H4" xr:uid="{08E60D70-F2D7-4375-8E2F-7C06176FDCF2}">
      <formula1>CategoryList</formula1>
    </dataValidation>
    <dataValidation type="list" allowBlank="1" showInputMessage="1" showErrorMessage="1" sqref="G9:G11" xr:uid="{0BA83A49-053A-4FAB-927F-D2A7E5F2DD7E}">
      <formula1>INDIRECT($H$4)</formula1>
    </dataValidation>
    <dataValidation type="list" allowBlank="1" showInputMessage="1" showErrorMessage="1" sqref="B13" xr:uid="{3620A2D2-AD41-48D8-AC8B-5670C3B97DBF}">
      <formula1>"1,2,3"</formula1>
    </dataValidation>
    <dataValidation type="list" allowBlank="1" showInputMessage="1" showErrorMessage="1" sqref="H2" xr:uid="{BCE5B841-619E-4977-8715-DE9014DF155B}">
      <formula1>"2018,2019,2020,2021,2022"</formula1>
    </dataValidation>
    <dataValidation type="list" allowBlank="1" showInputMessage="1" showErrorMessage="1" sqref="G8" xr:uid="{248F0866-0B92-433D-AA07-C1E365D6F141}">
      <formula1>$B$18:$B$20</formula1>
    </dataValidation>
  </dataValidations>
  <pageMargins left="0.7" right="0.7" top="0.75" bottom="0.75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Database</vt:lpstr>
      <vt:lpstr>AllTotals</vt:lpstr>
      <vt:lpstr>Test01</vt:lpstr>
      <vt:lpstr>Test02</vt:lpstr>
      <vt:lpstr>Test03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2020-06-25T09:32:32Z</dcterms:modified>
</cp:coreProperties>
</file>